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TABLA 12-02 Prop. Bonos Oblig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<sst xmlns="http://schemas.openxmlformats.org/spreadsheetml/2006/main" count="23" uniqueCount="23">
  <si>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No residentes</t>
  </si>
  <si>
    <t>Outstanding Balance</t>
  </si>
  <si>
    <t>Other Financial Intermediaries</t>
  </si>
  <si>
    <t>Households</t>
  </si>
  <si>
    <t>Collective Investment Institutions</t>
  </si>
  <si>
    <t>Monetary Financial Institutions</t>
  </si>
  <si>
    <t>Public Administrations</t>
  </si>
  <si>
    <t>Non-financial Corporations</t>
  </si>
  <si>
    <t>Insurance Corporations and Pension Funds</t>
  </si>
  <si>
    <t>Non Resident  Investors</t>
  </si>
  <si>
    <t>Saldo en circulación</t>
  </si>
  <si>
    <t>Instituciones Financieras Monetarias</t>
  </si>
  <si>
    <t>Instituciones de inversión colectiva</t>
  </si>
  <si>
    <t>Seguros y fondos de pensiones</t>
  </si>
  <si>
    <t>Resto de intermediarios financieros</t>
  </si>
  <si>
    <t>Sociedades no financieras</t>
  </si>
  <si>
    <t>Hogares e ISFLSH</t>
  </si>
  <si>
    <t>Administraciones Públicas</t>
  </si>
  <si>
    <t>millones de euros</t>
  </si>
  <si>
    <r>
      <t xml:space="preserve">PROPIEDAD DE LOS BONOS Y OBLIGACIONES DEL ESTADO (*)/ </t>
    </r>
    <r>
      <rPr>
        <b/>
        <sz val="11"/>
        <color indexed="10"/>
        <rFont val="Arial"/>
        <family val="2"/>
      </rPr>
      <t xml:space="preserve">OWNERSHIP OF TREASURY BONDS </t>
    </r>
  </si>
  <si>
    <t>Fuente: Banco de España</t>
  </si>
  <si>
    <t>Source: Bank of España</t>
  </si>
  <si>
    <t xml:space="preserve">(*) A partir de enero de 2017 la información que se recoge corresponde a Bonos y Obligaciones. Cartera a vencimiento.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</si>
</sst>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46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1"/>
      <color indexed="10"/>
      <name val="Arial"/>
      <family val="2"/>
    </font>
    <font>
      <sz val="10"/>
      <name val="Courier New"/>
      <family val="3"/>
    </font>
    <font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31" fillId="22" borderId="3" applyNumberFormat="0" applyAlignment="0" applyProtection="0"/>
    <xf numFmtId="0" fontId="32" fillId="23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7" fillId="0" borderId="0">
      <alignment/>
      <protection/>
    </xf>
    <xf numFmtId="0" fontId="27" fillId="33" borderId="7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39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40" fillId="0" borderId="0" applyNumberFormat="0" applyFill="0" applyBorder="0" applyAlignment="0" applyProtection="0"/>
    <xf numFmtId="0" fontId="2" fillId="0" borderId="0" applyFont="0" applyAlignment="0">
      <protection/>
    </xf>
    <xf numFmtId="0" fontId="41" fillId="0" borderId="0" applyNumberFormat="0" applyFill="0" applyBorder="0" applyAlignment="0" applyProtection="0"/>
    <xf numFmtId="0" fontId="42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43" fillId="34" borderId="10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35" fillId="0" borderId="12" applyNumberFormat="0" applyFill="0" applyAlignment="0" applyProtection="0"/>
    <xf numFmtId="0" fontId="5" fillId="0" borderId="13" applyNumberFormat="0" applyFont="0" applyFill="0" applyAlignment="0" applyProtection="0"/>
  </cellStyleXfs>
  <cellXfs count="45">
    <xf numFmtId="0" fontId="0" fillId="0" borderId="0" xfId="0" applyAlignment="1">
      <alignment/>
    </xf>
    <xf numFmtId="0" fontId="40" fillId="0" borderId="0" xfId="0" applyFont="1" applyAlignment="1">
      <alignment/>
    </xf>
    <xf numFmtId="14" fontId="2" fillId="21" borderId="2" xfId="35">
      <alignment horizontal="center" vertical="center" wrapText="1"/>
      <protection/>
    </xf>
    <xf numFmtId="14" fontId="2" fillId="21" borderId="1" xfId="35" applyBorder="1">
      <alignment horizontal="center" vertical="center" wrapText="1"/>
      <protection/>
    </xf>
    <xf numFmtId="14" fontId="2" fillId="21" borderId="14" xfId="35" applyBorder="1">
      <alignment horizontal="center" vertical="center" wrapText="1"/>
      <protection/>
    </xf>
    <xf numFmtId="3" fontId="3" fillId="0" borderId="0" xfId="0" applyNumberFormat="1" applyFont="1" applyBorder="1" applyAlignment="1">
      <alignment/>
    </xf>
    <xf numFmtId="3" fontId="3" fillId="0" borderId="0" xfId="57" applyBorder="1">
      <alignment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0" fillId="21" borderId="15" xfId="34" applyBorder="1">
      <alignment horizontal="center" vertical="center" wrapText="1"/>
      <protection/>
    </xf>
    <xf numFmtId="0" fontId="30" fillId="21" borderId="0" xfId="34" applyBorder="1">
      <alignment horizontal="center" vertical="center" wrapText="1"/>
      <protection/>
    </xf>
    <xf numFmtId="0" fontId="30" fillId="21" borderId="16" xfId="34" applyBorder="1">
      <alignment horizontal="center" vertical="center" wrapText="1"/>
      <protection/>
    </xf>
    <xf numFmtId="3" fontId="3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0" borderId="2" xfId="0" applyNumberFormat="1" applyFont="1" applyFill="1" applyBorder="1" applyAlignment="1">
      <alignment/>
    </xf>
    <xf numFmtId="17" fontId="3" fillId="0" borderId="17" xfId="54" applyNumberFormat="1" applyFont="1" applyBorder="1" applyAlignment="1">
      <alignment horizontal="left"/>
      <protection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0" xfId="60" applyNumberFormat="1" applyBorder="1">
      <alignment horizontal="left"/>
      <protection/>
    </xf>
    <xf numFmtId="3" fontId="3" fillId="0" borderId="21" xfId="57" applyBorder="1">
      <alignment/>
      <protection/>
    </xf>
    <xf numFmtId="3" fontId="3" fillId="0" borderId="22" xfId="57" applyBorder="1">
      <alignment/>
      <protection/>
    </xf>
    <xf numFmtId="0" fontId="3" fillId="0" borderId="17" xfId="60" applyNumberFormat="1" applyBorder="1">
      <alignment horizontal="left"/>
      <protection/>
    </xf>
    <xf numFmtId="3" fontId="3" fillId="0" borderId="18" xfId="57" applyBorder="1">
      <alignment/>
      <protection/>
    </xf>
    <xf numFmtId="3" fontId="3" fillId="0" borderId="0" xfId="0" applyNumberFormat="1" applyFont="1" applyFill="1" applyBorder="1" applyAlignment="1">
      <alignment/>
    </xf>
    <xf numFmtId="17" fontId="3" fillId="0" borderId="0" xfId="54" applyNumberFormat="1" applyFont="1" applyBorder="1" applyAlignment="1">
      <alignment horizontal="left"/>
      <protection/>
    </xf>
    <xf numFmtId="0" fontId="0" fillId="0" borderId="17" xfId="0" applyBorder="1" applyAlignment="1">
      <alignment horizontal="right"/>
    </xf>
    <xf numFmtId="17" fontId="3" fillId="0" borderId="2" xfId="54" applyNumberFormat="1" applyFont="1" applyBorder="1" applyAlignment="1">
      <alignment horizontal="left"/>
      <protection/>
    </xf>
    <xf numFmtId="0" fontId="3" fillId="0" borderId="23" xfId="60" applyNumberFormat="1" applyBorder="1">
      <alignment horizontal="left"/>
      <protection/>
    </xf>
    <xf numFmtId="17" fontId="3" fillId="0" borderId="21" xfId="54" applyNumberFormat="1" applyFont="1" applyBorder="1" applyAlignment="1">
      <alignment horizontal="left"/>
      <protection/>
    </xf>
    <xf numFmtId="3" fontId="3" fillId="0" borderId="21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0" fontId="4" fillId="34" borderId="24" xfId="65" applyBorder="1">
      <alignment horizontal="left" wrapText="1"/>
      <protection/>
    </xf>
    <xf numFmtId="0" fontId="4" fillId="34" borderId="25" xfId="65" applyBorder="1">
      <alignment horizontal="left" wrapText="1"/>
      <protection/>
    </xf>
    <xf numFmtId="0" fontId="4" fillId="34" borderId="26" xfId="65" applyBorder="1">
      <alignment horizontal="left" wrapText="1"/>
      <protection/>
    </xf>
    <xf numFmtId="0" fontId="4" fillId="34" borderId="27" xfId="65" applyBorder="1">
      <alignment horizontal="left" wrapText="1"/>
      <protection/>
    </xf>
    <xf numFmtId="0" fontId="4" fillId="34" borderId="28" xfId="65" applyBorder="1">
      <alignment horizontal="left" wrapText="1"/>
      <protection/>
    </xf>
    <xf numFmtId="0" fontId="4" fillId="34" borderId="29" xfId="65" applyBorder="1">
      <alignment horizontal="left" wrapText="1"/>
      <protection/>
    </xf>
    <xf numFmtId="0" fontId="3" fillId="0" borderId="17" xfId="60" applyNumberFormat="1" applyBorder="1">
      <alignment horizontal="left"/>
      <protection/>
    </xf>
    <xf numFmtId="0" fontId="3" fillId="0" borderId="0" xfId="60" applyNumberFormat="1" applyBorder="1">
      <alignment horizontal="left"/>
      <protection/>
    </xf>
    <xf numFmtId="0" fontId="3" fillId="0" borderId="18" xfId="60" applyNumberFormat="1" applyBorder="1">
      <alignment horizontal="left"/>
      <protection/>
    </xf>
    <xf numFmtId="0" fontId="42" fillId="0" borderId="23" xfId="64" applyBorder="1">
      <alignment horizontal="left" vertical="center" wrapText="1"/>
      <protection/>
    </xf>
    <xf numFmtId="0" fontId="42" fillId="0" borderId="2" xfId="64" applyBorder="1">
      <alignment horizontal="left" vertical="center" wrapText="1"/>
      <protection/>
    </xf>
    <xf numFmtId="0" fontId="42" fillId="0" borderId="19" xfId="64" applyBorder="1">
      <alignment horizontal="left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DOANOTSALDOS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2">
      <selection activeCell="K27" sqref="K27"/>
    </sheetView>
  </sheetViews>
  <sheetFormatPr defaultColWidth="11.421875" defaultRowHeight="12.75"/>
  <cols>
    <col min="2" max="6" width="12.57421875" style="0" customWidth="1"/>
    <col min="7" max="7" width="12.57421875" style="1" customWidth="1"/>
    <col min="8" max="8" width="12.57421875" style="0" customWidth="1"/>
    <col min="9" max="9" width="15.57421875" style="0" customWidth="1"/>
    <col min="10" max="10" width="12.57421875" style="0" customWidth="1"/>
  </cols>
  <sheetData>
    <row r="1" spans="1:10" ht="13.5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4.25" thickBot="1">
      <c r="A2" s="36" t="s">
        <v>18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34.5">
      <c r="A3" s="4"/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0</v>
      </c>
    </row>
    <row r="4" spans="1:10" ht="45.75">
      <c r="A4" s="10"/>
      <c r="B4" s="11" t="s">
        <v>1</v>
      </c>
      <c r="C4" s="11" t="s">
        <v>5</v>
      </c>
      <c r="D4" s="11" t="s">
        <v>4</v>
      </c>
      <c r="E4" s="11" t="s">
        <v>8</v>
      </c>
      <c r="F4" s="11" t="s">
        <v>2</v>
      </c>
      <c r="G4" s="11" t="s">
        <v>7</v>
      </c>
      <c r="H4" s="11" t="s">
        <v>3</v>
      </c>
      <c r="I4" s="11" t="s">
        <v>6</v>
      </c>
      <c r="J4" s="12" t="s">
        <v>9</v>
      </c>
    </row>
    <row r="5" spans="1:10" ht="12">
      <c r="A5" s="19">
        <v>2015</v>
      </c>
      <c r="B5" s="20">
        <v>744984</v>
      </c>
      <c r="C5" s="20">
        <v>205218</v>
      </c>
      <c r="D5" s="20">
        <v>26822</v>
      </c>
      <c r="E5" s="20">
        <v>87035</v>
      </c>
      <c r="F5" s="20">
        <v>2884</v>
      </c>
      <c r="G5" s="20">
        <v>14652</v>
      </c>
      <c r="H5" s="20">
        <v>4450</v>
      </c>
      <c r="I5" s="20">
        <v>37289</v>
      </c>
      <c r="J5" s="21">
        <v>366633</v>
      </c>
    </row>
    <row r="6" spans="1:10" ht="12">
      <c r="A6" s="22">
        <v>2016</v>
      </c>
      <c r="B6" s="6">
        <v>784594</v>
      </c>
      <c r="C6" s="6">
        <v>257265</v>
      </c>
      <c r="D6" s="6">
        <v>29960</v>
      </c>
      <c r="E6" s="6">
        <v>89123</v>
      </c>
      <c r="F6" s="6">
        <v>1875</v>
      </c>
      <c r="G6" s="6">
        <v>14709</v>
      </c>
      <c r="H6" s="6">
        <v>2707</v>
      </c>
      <c r="I6" s="6">
        <v>21183</v>
      </c>
      <c r="J6" s="23">
        <v>367773</v>
      </c>
    </row>
    <row r="7" spans="1:10" ht="12">
      <c r="A7" s="22">
        <v>2017</v>
      </c>
      <c r="B7" s="5">
        <v>839924</v>
      </c>
      <c r="C7" s="5">
        <v>344019</v>
      </c>
      <c r="D7" s="5">
        <v>27548</v>
      </c>
      <c r="E7" s="5">
        <v>105719</v>
      </c>
      <c r="F7" s="5">
        <v>757</v>
      </c>
      <c r="G7" s="5">
        <v>1955</v>
      </c>
      <c r="H7" s="5">
        <v>1703</v>
      </c>
      <c r="I7" s="5">
        <v>14139</v>
      </c>
      <c r="J7" s="17">
        <v>344085</v>
      </c>
    </row>
    <row r="8" spans="1:10" ht="12">
      <c r="A8" s="22">
        <v>2018</v>
      </c>
      <c r="B8" s="5">
        <v>894418</v>
      </c>
      <c r="C8" s="5">
        <v>364263</v>
      </c>
      <c r="D8" s="5">
        <v>24968</v>
      </c>
      <c r="E8" s="5">
        <v>108401</v>
      </c>
      <c r="F8" s="5">
        <v>694</v>
      </c>
      <c r="G8" s="5">
        <v>1234</v>
      </c>
      <c r="H8" s="5">
        <v>1638</v>
      </c>
      <c r="I8" s="5">
        <v>9893</v>
      </c>
      <c r="J8" s="17">
        <v>383327</v>
      </c>
    </row>
    <row r="9" spans="1:10" ht="12">
      <c r="A9" s="22">
        <v>2019</v>
      </c>
      <c r="B9" s="5">
        <v>915577</v>
      </c>
      <c r="C9" s="5">
        <v>347138</v>
      </c>
      <c r="D9" s="5">
        <v>21242</v>
      </c>
      <c r="E9" s="5">
        <v>102514</v>
      </c>
      <c r="F9" s="5">
        <v>763</v>
      </c>
      <c r="G9" s="5">
        <v>845</v>
      </c>
      <c r="H9" s="5">
        <v>1409</v>
      </c>
      <c r="I9" s="5">
        <v>13141</v>
      </c>
      <c r="J9" s="17">
        <v>428524</v>
      </c>
    </row>
    <row r="10" spans="1:10" ht="12">
      <c r="A10" s="22">
        <v>2020</v>
      </c>
      <c r="B10" s="5">
        <v>1005941</v>
      </c>
      <c r="C10" s="5">
        <v>450180</v>
      </c>
      <c r="D10" s="5">
        <v>17829</v>
      </c>
      <c r="E10" s="5">
        <v>100012</v>
      </c>
      <c r="F10" s="5">
        <v>932</v>
      </c>
      <c r="G10" s="5">
        <v>758</v>
      </c>
      <c r="H10" s="5">
        <v>1145</v>
      </c>
      <c r="I10" s="5">
        <v>11443</v>
      </c>
      <c r="J10" s="17">
        <v>421988</v>
      </c>
    </row>
    <row r="11" spans="1:10" ht="12">
      <c r="A11" s="22">
        <v>2021</v>
      </c>
      <c r="B11" s="5">
        <v>1072863</v>
      </c>
      <c r="C11" s="5">
        <v>514373</v>
      </c>
      <c r="D11" s="5">
        <v>13074</v>
      </c>
      <c r="E11" s="5">
        <v>94954</v>
      </c>
      <c r="F11" s="24">
        <v>1028</v>
      </c>
      <c r="G11" s="5">
        <v>782</v>
      </c>
      <c r="H11" s="5">
        <v>990</v>
      </c>
      <c r="I11" s="5">
        <v>11717</v>
      </c>
      <c r="J11" s="17">
        <v>435945</v>
      </c>
    </row>
    <row r="12" spans="1:14" s="9" customFormat="1" ht="12">
      <c r="A12" s="22">
        <v>2022</v>
      </c>
      <c r="B12" s="5">
        <v>1161554</v>
      </c>
      <c r="C12" s="5">
        <v>566822</v>
      </c>
      <c r="D12" s="5">
        <v>24962</v>
      </c>
      <c r="E12" s="5">
        <f>86772+7889</f>
        <v>94661</v>
      </c>
      <c r="F12" s="24">
        <v>1279</v>
      </c>
      <c r="G12" s="5">
        <v>996</v>
      </c>
      <c r="H12" s="5">
        <v>1407</v>
      </c>
      <c r="I12" s="5">
        <v>16169</v>
      </c>
      <c r="J12" s="17">
        <v>455243</v>
      </c>
      <c r="M12"/>
      <c r="N12"/>
    </row>
    <row r="13" spans="1:14" s="9" customFormat="1" ht="12">
      <c r="A13" s="28">
        <v>2023</v>
      </c>
      <c r="B13" s="13">
        <v>1251602</v>
      </c>
      <c r="C13" s="13">
        <v>560323</v>
      </c>
      <c r="D13" s="13">
        <v>36048</v>
      </c>
      <c r="E13" s="13">
        <f>92179+8265</f>
        <v>100444</v>
      </c>
      <c r="F13" s="15">
        <v>2105</v>
      </c>
      <c r="G13" s="15">
        <v>1386</v>
      </c>
      <c r="H13" s="15">
        <v>2146</v>
      </c>
      <c r="I13" s="13">
        <v>17876</v>
      </c>
      <c r="J13" s="18">
        <v>531274</v>
      </c>
      <c r="K13" s="26"/>
      <c r="M13"/>
      <c r="N13"/>
    </row>
    <row r="14" spans="1:14" s="9" customFormat="1" ht="12">
      <c r="A14" s="16">
        <v>44927</v>
      </c>
      <c r="B14" s="5">
        <v>1152160</v>
      </c>
      <c r="C14" s="5">
        <v>562171</v>
      </c>
      <c r="D14" s="5">
        <v>26569</v>
      </c>
      <c r="E14" s="5">
        <f>85120+8367</f>
        <v>93487</v>
      </c>
      <c r="F14" s="24">
        <v>1270</v>
      </c>
      <c r="G14" s="24">
        <v>1058</v>
      </c>
      <c r="H14" s="24">
        <v>1449</v>
      </c>
      <c r="I14" s="5">
        <v>15716</v>
      </c>
      <c r="J14" s="17">
        <v>450441</v>
      </c>
      <c r="M14"/>
      <c r="N14"/>
    </row>
    <row r="15" spans="1:14" s="9" customFormat="1" ht="12">
      <c r="A15" s="16">
        <v>44958</v>
      </c>
      <c r="B15" s="5">
        <v>1184135</v>
      </c>
      <c r="C15" s="5">
        <v>566954</v>
      </c>
      <c r="D15" s="5">
        <v>30260</v>
      </c>
      <c r="E15" s="5">
        <f>86086+8918</f>
        <v>95004</v>
      </c>
      <c r="F15" s="24">
        <v>1382</v>
      </c>
      <c r="G15" s="24">
        <v>1186</v>
      </c>
      <c r="H15" s="24">
        <v>1580</v>
      </c>
      <c r="I15" s="5">
        <v>16101</v>
      </c>
      <c r="J15" s="17">
        <v>471670</v>
      </c>
      <c r="M15"/>
      <c r="N15"/>
    </row>
    <row r="16" spans="1:14" s="9" customFormat="1" ht="12">
      <c r="A16" s="16">
        <v>44986</v>
      </c>
      <c r="B16" s="5">
        <v>1199459</v>
      </c>
      <c r="C16" s="5">
        <v>573639</v>
      </c>
      <c r="D16" s="5">
        <v>32172</v>
      </c>
      <c r="E16" s="5">
        <f>86631+8346</f>
        <v>94977</v>
      </c>
      <c r="F16" s="24">
        <v>1310</v>
      </c>
      <c r="G16" s="24">
        <v>1083</v>
      </c>
      <c r="H16" s="24">
        <v>1652</v>
      </c>
      <c r="I16" s="5">
        <v>17687</v>
      </c>
      <c r="J16" s="17">
        <v>476939</v>
      </c>
      <c r="M16"/>
      <c r="N16"/>
    </row>
    <row r="17" spans="1:14" s="9" customFormat="1" ht="12">
      <c r="A17" s="25">
        <v>45017</v>
      </c>
      <c r="B17" s="5">
        <v>1191952</v>
      </c>
      <c r="C17" s="5">
        <v>564860</v>
      </c>
      <c r="D17" s="5">
        <v>32486</v>
      </c>
      <c r="E17" s="5">
        <f>87244+8068</f>
        <v>95312</v>
      </c>
      <c r="F17" s="24">
        <v>1309</v>
      </c>
      <c r="G17" s="24">
        <v>1242</v>
      </c>
      <c r="H17" s="24">
        <v>1731</v>
      </c>
      <c r="I17" s="5">
        <v>17484</v>
      </c>
      <c r="J17" s="17">
        <v>477527</v>
      </c>
      <c r="M17"/>
      <c r="N17"/>
    </row>
    <row r="18" spans="1:14" s="9" customFormat="1" ht="12">
      <c r="A18" s="25">
        <v>45047</v>
      </c>
      <c r="B18" s="5">
        <v>1206319</v>
      </c>
      <c r="C18" s="5">
        <v>566202</v>
      </c>
      <c r="D18" s="5">
        <v>34901</v>
      </c>
      <c r="E18" s="5">
        <f>88580+8411</f>
        <v>96991</v>
      </c>
      <c r="F18" s="24">
        <v>1452</v>
      </c>
      <c r="G18" s="24">
        <v>1299</v>
      </c>
      <c r="H18" s="24">
        <v>1819</v>
      </c>
      <c r="I18" s="5">
        <v>17850</v>
      </c>
      <c r="J18" s="17">
        <v>485805</v>
      </c>
      <c r="M18"/>
      <c r="N18"/>
    </row>
    <row r="19" spans="1:14" s="9" customFormat="1" ht="12">
      <c r="A19" s="25">
        <v>45078</v>
      </c>
      <c r="B19" s="5">
        <v>1231778</v>
      </c>
      <c r="C19" s="5">
        <v>569281</v>
      </c>
      <c r="D19" s="5">
        <v>34974</v>
      </c>
      <c r="E19" s="5">
        <f>89445+8694</f>
        <v>98139</v>
      </c>
      <c r="F19" s="24">
        <v>1453</v>
      </c>
      <c r="G19" s="24">
        <v>1324</v>
      </c>
      <c r="H19" s="24">
        <v>1922</v>
      </c>
      <c r="I19" s="5">
        <v>17555</v>
      </c>
      <c r="J19" s="17">
        <v>507129</v>
      </c>
      <c r="M19"/>
      <c r="N19"/>
    </row>
    <row r="20" spans="1:14" s="9" customFormat="1" ht="12">
      <c r="A20" s="25">
        <v>45114</v>
      </c>
      <c r="B20" s="5">
        <v>1224750</v>
      </c>
      <c r="C20" s="5">
        <v>561831</v>
      </c>
      <c r="D20" s="5">
        <v>36022</v>
      </c>
      <c r="E20" s="5">
        <f>89790+8597</f>
        <v>98387</v>
      </c>
      <c r="F20" s="24">
        <v>2008</v>
      </c>
      <c r="G20" s="24">
        <v>1305</v>
      </c>
      <c r="H20" s="24">
        <v>1892</v>
      </c>
      <c r="I20" s="5">
        <v>17673</v>
      </c>
      <c r="J20" s="17">
        <v>505632</v>
      </c>
      <c r="M20"/>
      <c r="N20"/>
    </row>
    <row r="21" spans="1:14" s="9" customFormat="1" ht="12">
      <c r="A21" s="25">
        <v>45139</v>
      </c>
      <c r="B21" s="5">
        <v>1231360</v>
      </c>
      <c r="C21" s="5">
        <v>561772</v>
      </c>
      <c r="D21" s="5">
        <v>36074</v>
      </c>
      <c r="E21" s="5">
        <f>89885+8481</f>
        <v>98366</v>
      </c>
      <c r="F21" s="24">
        <v>2002</v>
      </c>
      <c r="G21" s="24">
        <v>1350</v>
      </c>
      <c r="H21" s="24">
        <v>1943</v>
      </c>
      <c r="I21" s="5">
        <v>17513</v>
      </c>
      <c r="J21" s="17">
        <v>512339</v>
      </c>
      <c r="M21"/>
      <c r="N21"/>
    </row>
    <row r="22" spans="1:14" s="9" customFormat="1" ht="12">
      <c r="A22" s="25">
        <v>45170</v>
      </c>
      <c r="B22" s="5">
        <v>1246062</v>
      </c>
      <c r="C22" s="5">
        <v>568910</v>
      </c>
      <c r="D22" s="5">
        <v>37364</v>
      </c>
      <c r="E22" s="5">
        <f>90730+8573</f>
        <v>99303</v>
      </c>
      <c r="F22" s="24">
        <v>2082</v>
      </c>
      <c r="G22" s="24">
        <v>1366</v>
      </c>
      <c r="H22" s="24">
        <v>2037</v>
      </c>
      <c r="I22" s="5">
        <v>17626</v>
      </c>
      <c r="J22" s="17">
        <v>517375</v>
      </c>
      <c r="M22"/>
      <c r="N22"/>
    </row>
    <row r="23" spans="1:14" s="9" customFormat="1" ht="12">
      <c r="A23" s="25">
        <v>45200</v>
      </c>
      <c r="B23" s="5">
        <v>1241756</v>
      </c>
      <c r="C23" s="5">
        <v>561280</v>
      </c>
      <c r="D23" s="5">
        <v>37077</v>
      </c>
      <c r="E23" s="5">
        <f>90322+8664</f>
        <v>98986</v>
      </c>
      <c r="F23" s="24">
        <v>2063</v>
      </c>
      <c r="G23" s="24">
        <v>1297</v>
      </c>
      <c r="H23" s="24">
        <v>1894</v>
      </c>
      <c r="I23" s="5">
        <v>17736</v>
      </c>
      <c r="J23" s="17">
        <v>521423</v>
      </c>
      <c r="M23"/>
      <c r="N23"/>
    </row>
    <row r="24" spans="1:14" s="9" customFormat="1" ht="12">
      <c r="A24" s="25">
        <v>45231</v>
      </c>
      <c r="B24" s="5">
        <v>1248172</v>
      </c>
      <c r="C24" s="5">
        <v>561370</v>
      </c>
      <c r="D24" s="5">
        <v>36229</v>
      </c>
      <c r="E24" s="5">
        <f>91276+8577</f>
        <v>99853</v>
      </c>
      <c r="F24" s="24">
        <v>2068</v>
      </c>
      <c r="G24" s="24">
        <v>1729</v>
      </c>
      <c r="H24" s="24">
        <v>2083</v>
      </c>
      <c r="I24" s="5">
        <v>17913</v>
      </c>
      <c r="J24" s="17">
        <v>526927</v>
      </c>
      <c r="M24"/>
      <c r="N24"/>
    </row>
    <row r="25" spans="1:14" s="9" customFormat="1" ht="12">
      <c r="A25" s="27">
        <v>45261</v>
      </c>
      <c r="B25" s="13">
        <v>1251602</v>
      </c>
      <c r="C25" s="13">
        <v>560323</v>
      </c>
      <c r="D25" s="13">
        <v>36048</v>
      </c>
      <c r="E25" s="13">
        <f>92179+8265</f>
        <v>100444</v>
      </c>
      <c r="F25" s="15">
        <v>2105</v>
      </c>
      <c r="G25" s="15">
        <v>1386</v>
      </c>
      <c r="H25" s="15">
        <v>2146</v>
      </c>
      <c r="I25" s="13">
        <v>17876</v>
      </c>
      <c r="J25" s="18">
        <v>531274</v>
      </c>
      <c r="M25"/>
      <c r="N25"/>
    </row>
    <row r="26" spans="1:14" s="9" customFormat="1" ht="12">
      <c r="A26" s="29">
        <v>45292</v>
      </c>
      <c r="B26" s="30">
        <v>1263411</v>
      </c>
      <c r="C26" s="30">
        <v>554927</v>
      </c>
      <c r="D26" s="30">
        <v>34952</v>
      </c>
      <c r="E26" s="30">
        <f>91065+8678</f>
        <v>99743</v>
      </c>
      <c r="F26" s="31">
        <v>2136</v>
      </c>
      <c r="G26" s="31">
        <v>1590</v>
      </c>
      <c r="H26" s="31">
        <v>2196</v>
      </c>
      <c r="I26" s="30">
        <v>17833</v>
      </c>
      <c r="J26" s="32">
        <v>550034</v>
      </c>
      <c r="M26"/>
      <c r="N26"/>
    </row>
    <row r="27" spans="1:14" s="9" customFormat="1" ht="12">
      <c r="A27" s="27">
        <v>45323</v>
      </c>
      <c r="B27" s="13">
        <v>1281877</v>
      </c>
      <c r="C27" s="13">
        <v>561729</v>
      </c>
      <c r="D27" s="13">
        <v>35657</v>
      </c>
      <c r="E27" s="13">
        <f>93407+8924</f>
        <v>102331</v>
      </c>
      <c r="F27" s="15">
        <v>2184</v>
      </c>
      <c r="G27" s="15">
        <v>1636</v>
      </c>
      <c r="H27" s="15">
        <v>2333</v>
      </c>
      <c r="I27" s="13">
        <v>18263</v>
      </c>
      <c r="J27" s="18">
        <v>557743</v>
      </c>
      <c r="M27"/>
      <c r="N27"/>
    </row>
    <row r="28" spans="1:15" ht="12">
      <c r="A28" s="39" t="s">
        <v>20</v>
      </c>
      <c r="B28" s="40"/>
      <c r="C28" s="40"/>
      <c r="D28" s="40"/>
      <c r="E28" s="40"/>
      <c r="F28" s="40"/>
      <c r="G28" s="40"/>
      <c r="H28" s="40"/>
      <c r="I28" s="40"/>
      <c r="J28" s="41"/>
      <c r="O28" s="9"/>
    </row>
    <row r="29" spans="1:10" ht="12">
      <c r="A29" s="42" t="s">
        <v>21</v>
      </c>
      <c r="B29" s="43"/>
      <c r="C29" s="43"/>
      <c r="D29" s="43"/>
      <c r="E29" s="43"/>
      <c r="F29" s="43"/>
      <c r="G29" s="43"/>
      <c r="H29" s="43"/>
      <c r="I29" s="43"/>
      <c r="J29" s="44"/>
    </row>
    <row r="30" spans="1:10" ht="12.75">
      <c r="A30" s="7" t="s">
        <v>22</v>
      </c>
      <c r="B30" s="8"/>
      <c r="C30" s="8"/>
      <c r="D30" s="8"/>
      <c r="E30" s="8"/>
      <c r="F30" s="8"/>
      <c r="G30" s="8"/>
      <c r="H30" s="8"/>
      <c r="I30" s="8"/>
      <c r="J30" s="8"/>
    </row>
    <row r="33" ht="14.25">
      <c r="O33" s="14"/>
    </row>
  </sheetData>
  <sheetProtection/>
  <mergeCells count="4">
    <mergeCell ref="A1:J1"/>
    <mergeCell ref="A2:J2"/>
    <mergeCell ref="A28:J28"/>
    <mergeCell ref="A29:J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&amp;CPágina &amp;P de &amp;F</oddHeader>
    <oddFooter>&amp;L&amp;"Noto Sans"&amp;10&amp;K000000&amp;"Noto Sans"&amp;10&amp;K000000
&amp;1#&amp;"Calibri"&amp;10&amp;K000000 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Garrido Domingo, Francisco Javier</cp:lastModifiedBy>
  <cp:lastPrinted>2013-04-12T11:49:27Z</cp:lastPrinted>
  <dcterms:created xsi:type="dcterms:W3CDTF">2008-08-21T11:07:29Z</dcterms:created>
  <dcterms:modified xsi:type="dcterms:W3CDTF">2024-05-16T17:49:40Z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